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B250E08C-54BA-43A4-A984-2C3A78361616}" xr6:coauthVersionLast="47" xr6:coauthVersionMax="47" xr10:uidLastSave="{00000000-0000-0000-0000-000000000000}"/>
  <bookViews>
    <workbookView xWindow="-120" yWindow="-120" windowWidth="38640" windowHeight="15840" xr2:uid="{25CC959F-F65C-48A1-9356-77667AC9675D}"/>
  </bookViews>
  <sheets>
    <sheet name="Juros Simples" sheetId="2" r:id="rId1"/>
    <sheet name="Juros Compostos" sheetId="1" r:id="rId2"/>
    <sheet name="Comparativo" sheetId="3" r:id="rId3"/>
    <sheet name="Gráfico Linha a Linha" sheetId="4" r:id="rId4"/>
    <sheet name="Gráfico Formula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" l="1"/>
  <c r="D19" i="6"/>
  <c r="D20" i="6"/>
  <c r="D8" i="6"/>
  <c r="D15" i="6" s="1"/>
  <c r="H12" i="3"/>
  <c r="H11" i="3"/>
  <c r="H10" i="3"/>
  <c r="E13" i="4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D13" i="4"/>
  <c r="D14" i="4" s="1"/>
  <c r="C13" i="4"/>
  <c r="C15" i="4" s="1"/>
  <c r="E18" i="1"/>
  <c r="E12" i="1"/>
  <c r="E16" i="1" s="1"/>
  <c r="C20" i="3"/>
  <c r="C14" i="3"/>
  <c r="C15" i="3" s="1"/>
  <c r="C20" i="2"/>
  <c r="C14" i="2"/>
  <c r="C15" i="2" s="1"/>
  <c r="I10" i="2"/>
  <c r="I11" i="2" s="1"/>
  <c r="I12" i="2" s="1"/>
  <c r="I13" i="2" s="1"/>
  <c r="H10" i="2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B15" i="6" l="1"/>
  <c r="C15" i="6"/>
  <c r="H15" i="3"/>
  <c r="H14" i="3" s="1"/>
  <c r="H20" i="3"/>
  <c r="D25" i="4"/>
  <c r="D24" i="4"/>
  <c r="D23" i="4"/>
  <c r="D17" i="4"/>
  <c r="D16" i="4"/>
  <c r="D15" i="4"/>
  <c r="D22" i="4"/>
  <c r="D21" i="4"/>
  <c r="C14" i="4"/>
  <c r="D20" i="4"/>
  <c r="C24" i="4"/>
  <c r="D19" i="4"/>
  <c r="C17" i="4"/>
  <c r="D18" i="4"/>
  <c r="C25" i="4"/>
  <c r="C16" i="4"/>
  <c r="C22" i="4"/>
  <c r="C21" i="4"/>
  <c r="C20" i="4"/>
  <c r="C19" i="4"/>
  <c r="C18" i="4"/>
  <c r="C23" i="4"/>
  <c r="E20" i="1"/>
  <c r="J10" i="2"/>
  <c r="J11" i="2"/>
  <c r="I14" i="2"/>
  <c r="J13" i="2"/>
  <c r="J12" i="2"/>
  <c r="I15" i="2" l="1"/>
  <c r="J14" i="2"/>
  <c r="J15" i="2" l="1"/>
  <c r="I16" i="2"/>
  <c r="J16" i="2" l="1"/>
  <c r="I17" i="2"/>
  <c r="I18" i="2" l="1"/>
  <c r="J17" i="2"/>
  <c r="I19" i="2" l="1"/>
  <c r="J18" i="2"/>
  <c r="I20" i="2" l="1"/>
  <c r="J19" i="2"/>
  <c r="I21" i="2" l="1"/>
  <c r="J21" i="2" s="1"/>
  <c r="J20" i="2"/>
  <c r="J23" i="2" l="1"/>
  <c r="J24" i="2" s="1"/>
</calcChain>
</file>

<file path=xl/sharedStrings.xml><?xml version="1.0" encoding="utf-8"?>
<sst xmlns="http://schemas.openxmlformats.org/spreadsheetml/2006/main" count="115" uniqueCount="79">
  <si>
    <t>Taxa</t>
  </si>
  <si>
    <t>Capital  X  Taxa  X  Tempo  =  Juros Simples</t>
  </si>
  <si>
    <t>Juros Simples</t>
  </si>
  <si>
    <t>Capital</t>
  </si>
  <si>
    <t>Tempo ( meses )</t>
  </si>
  <si>
    <t>Juros</t>
  </si>
  <si>
    <t>Juros Simples ( fórmula )</t>
  </si>
  <si>
    <t>Quanto eu tenho. Capital inicial.</t>
  </si>
  <si>
    <t>A taxa de juros a ser aplicada.</t>
  </si>
  <si>
    <t>Quanto tempo de investimento.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</si>
  <si>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</si>
  <si>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</si>
  <si>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</si>
  <si>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</si>
  <si>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</si>
  <si>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</si>
  <si>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</si>
  <si>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</si>
  <si>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</si>
  <si>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</si>
  <si>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</si>
  <si>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</si>
  <si>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Juros Simples ( detalhado )</t>
  </si>
  <si>
    <t>Juros Simples é calculado sempre sobre o capital inicial.</t>
  </si>
  <si>
    <t>COMO CALCULAR JUROS SIMPLES</t>
  </si>
  <si>
    <t>Capital  X  Taxa  X  Tempo</t>
  </si>
  <si>
    <t>Capital  +  Juros</t>
  </si>
  <si>
    <t>Montante final</t>
  </si>
  <si>
    <t>COMO CALCULAR JUROS COMPOSTO</t>
  </si>
  <si>
    <t>ALTERE SOMENTE AS CELULAS C10 E C11</t>
  </si>
  <si>
    <t>Valor presente</t>
  </si>
  <si>
    <t>Capital  X  ( 1 + Taxa  X  Tempo ) 1 =  Juros Simples</t>
  </si>
  <si>
    <t>ALTERE SOMENTE AS CELULAS C10 / C11 / C12</t>
  </si>
  <si>
    <t>Capital  X  ( 1 + Taxa ) ^  Tempo  =  Juros Composto</t>
  </si>
  <si>
    <t>Função Valor Futuro</t>
  </si>
  <si>
    <t>Juros acumulado</t>
  </si>
  <si>
    <t>Valor final somando os juros</t>
  </si>
  <si>
    <r>
      <t xml:space="preserve">Juros Simples </t>
    </r>
    <r>
      <rPr>
        <sz val="12"/>
        <color theme="1"/>
        <rFont val="Calibri"/>
        <family val="2"/>
        <scheme val="minor"/>
      </rPr>
      <t>( 2 formas de fazer )</t>
    </r>
  </si>
  <si>
    <r>
      <t xml:space="preserve">Juros Compostos </t>
    </r>
    <r>
      <rPr>
        <sz val="12"/>
        <color theme="1"/>
        <rFont val="Calibri"/>
        <family val="2"/>
        <scheme val="minor"/>
      </rPr>
      <t>( 2 formas de fazer )</t>
    </r>
  </si>
  <si>
    <t>COMPARATIVO  =&gt;   Juros Simples  X  Juros Compostos</t>
  </si>
  <si>
    <t>Meses</t>
  </si>
  <si>
    <t>Juros Compostos</t>
  </si>
  <si>
    <t>Juros Composto ( fórmula VF )</t>
  </si>
  <si>
    <t>Tempo ( anos )</t>
  </si>
  <si>
    <t>Qual seu investimento inicial ?</t>
  </si>
  <si>
    <t>Quantos anos de investimento ?</t>
  </si>
  <si>
    <t>Quanto meses de investimento ?</t>
  </si>
  <si>
    <t>Pagamento</t>
  </si>
  <si>
    <t>Aportes mensais na sua aplicação ?</t>
  </si>
  <si>
    <t>Taxa média de rendimento mensal ?</t>
  </si>
  <si>
    <t>Valor investido</t>
  </si>
  <si>
    <t>Valor Futuro</t>
  </si>
  <si>
    <t>Valor Investido sem Juros</t>
  </si>
  <si>
    <t>Valor Inicial + Juros Simples</t>
  </si>
  <si>
    <t>considerando uma taxa de juros MENSAL de 1%</t>
  </si>
  <si>
    <t>Nesse exemplo, considerando uma pessoa de 25 anos</t>
  </si>
  <si>
    <t>essa pessoa vai investir dos 25 aos 55 anos, ou seja, 30 anos investindo</t>
  </si>
  <si>
    <t>iniciando uma aplicação com R$ 1.000,00</t>
  </si>
  <si>
    <t>todos os meses colocando R$ 300,00 nessa mesma aplicação</t>
  </si>
  <si>
    <t>aos 55 anos de idade a pessoa terá mais de 1 milhão investidos</t>
  </si>
  <si>
    <t>esse valor renderá mais de 10.000,00 por mês ao investidor</t>
  </si>
  <si>
    <t>ALTERE SOMENTE AS CELULAS E10 / E11 / E13 / E14</t>
  </si>
  <si>
    <t>Com Aporte</t>
  </si>
  <si>
    <t>Valor Inicial</t>
  </si>
  <si>
    <t>Tempo do investimento</t>
  </si>
  <si>
    <t>Aporte Mensal</t>
  </si>
  <si>
    <t>Taxa de Juros (a.m.)</t>
  </si>
  <si>
    <t>ALTERE SOMENTE AS CELULAS C8 / C9 / C10</t>
  </si>
  <si>
    <t>COMPARATIVO  =&gt;   Juros Simples  X  Juros Compostos X Juros Compostos com Aporte</t>
  </si>
  <si>
    <t>Tempo do investimento ( meses )</t>
  </si>
  <si>
    <t>Taxa de Juros ( a.m. )</t>
  </si>
  <si>
    <t>Tempo do investimento ( anos )</t>
  </si>
  <si>
    <t>ALTERE SOMENTE AS CELULAS C7 / C9 / C10 / C11</t>
  </si>
  <si>
    <t>Juros Simples (*)</t>
  </si>
  <si>
    <t>Juros Compostos (*)</t>
  </si>
  <si>
    <t>(*) não considera aportes</t>
  </si>
  <si>
    <t>Valor inicial</t>
  </si>
  <si>
    <t>Valor em aportes</t>
  </si>
  <si>
    <t>Investido sem considerar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</si>
</sst>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303741"/>
      <name val="GeneralSans-Medium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3" fontId="2" fillId="3" borderId="4" xfId="0" applyNumberFormat="1" applyFont="1" applyFill="1" applyBorder="1" applyAlignment="1">
      <alignment horizontal="center" vertical="center"/>
    </xf>
    <xf numFmtId="10" fontId="0" fillId="3" borderId="1" xfId="2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0" fillId="3" borderId="4" xfId="1" applyFont="1" applyFill="1" applyBorder="1" applyAlignment="1">
      <alignment horizontal="center" vertical="center"/>
    </xf>
    <xf numFmtId="10" fontId="0" fillId="0" borderId="4" xfId="2" applyNumberFormat="1" applyFont="1" applyBorder="1" applyAlignment="1">
      <alignment horizontal="center" vertical="center"/>
    </xf>
    <xf numFmtId="9" fontId="0" fillId="3" borderId="4" xfId="2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10" fontId="0" fillId="3" borderId="4" xfId="2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8" fontId="2" fillId="3" borderId="4" xfId="0" applyNumberFormat="1" applyFont="1" applyFill="1" applyBorder="1" applyAlignment="1">
      <alignment horizontal="center" vertical="center"/>
    </xf>
    <xf numFmtId="43" fontId="0" fillId="3" borderId="3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2" fillId="3" borderId="4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3" borderId="2" xfId="1" applyNumberFormat="1" applyFont="1" applyFill="1" applyBorder="1" applyAlignment="1">
      <alignment horizontal="center" vertical="center"/>
    </xf>
    <xf numFmtId="4" fontId="0" fillId="3" borderId="4" xfId="1" applyNumberFormat="1" applyFont="1" applyFill="1" applyBorder="1" applyAlignment="1">
      <alignment horizontal="center" vertical="center"/>
    </xf>
    <xf numFmtId="4" fontId="0" fillId="3" borderId="3" xfId="1" applyNumberFormat="1" applyFont="1" applyFill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43" fontId="0" fillId="3" borderId="2" xfId="1" applyFont="1" applyFill="1" applyBorder="1" applyAlignment="1">
      <alignment horizontal="left" vertical="center"/>
    </xf>
    <xf numFmtId="43" fontId="0" fillId="3" borderId="4" xfId="1" applyFont="1" applyFill="1" applyBorder="1" applyAlignment="1">
      <alignment horizontal="left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Juros Simples  X  Juros Compostos  X  Compostos</a:t>
            </a:r>
            <a:r>
              <a:rPr lang="pt-BR" baseline="0"/>
              <a:t> com Aporte Mensal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Linha a Linha'!$C$12</c:f>
              <c:strCache>
                <c:ptCount val="1"/>
                <c:pt idx="0">
                  <c:v>Juros Simples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'Gráfico Linha a Linha'!$C$14:$C$25</c:f>
              <c:numCache>
                <c:formatCode>_(* #,##0.00_);_(* \(#,##0.00\);_(* "-"??_);_(@_)</c:formatCode>
                <c:ptCount val="12"/>
                <c:pt idx="0">
                  <c:v>10100</c:v>
                </c:pt>
                <c:pt idx="1">
                  <c:v>10200</c:v>
                </c:pt>
                <c:pt idx="2">
                  <c:v>10300</c:v>
                </c:pt>
                <c:pt idx="3">
                  <c:v>10400</c:v>
                </c:pt>
                <c:pt idx="4">
                  <c:v>10500</c:v>
                </c:pt>
                <c:pt idx="5">
                  <c:v>10600</c:v>
                </c:pt>
                <c:pt idx="6">
                  <c:v>10700</c:v>
                </c:pt>
                <c:pt idx="7">
                  <c:v>10800</c:v>
                </c:pt>
                <c:pt idx="8">
                  <c:v>10900</c:v>
                </c:pt>
                <c:pt idx="9">
                  <c:v>11000</c:v>
                </c:pt>
                <c:pt idx="10">
                  <c:v>11100.000000000002</c:v>
                </c:pt>
                <c:pt idx="11">
                  <c:v>11200.000000000002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5-40E5-9614-B350A8291898}"/>
            </c:ext>
          </c:extLst>
        </c:ser>
        <c:ser>
          <c:idx val="1"/>
          <c:order val="1"/>
          <c:tx>
            <c:strRef>
              <c:f>'Gráfico Linha a Linha'!$D$12</c:f>
              <c:strCache>
                <c:ptCount val="1"/>
                <c:pt idx="0">
                  <c:v>Juros Compostos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'Gráfico Linha a Linha'!$D$14:$D$25</c:f>
              <c:numCache>
                <c:formatCode>_(* #,##0.00_);_(* \(#,##0.00\);_(* "-"??_);_(@_)</c:formatCode>
                <c:ptCount val="12"/>
                <c:pt idx="0">
                  <c:v>10100</c:v>
                </c:pt>
                <c:pt idx="1">
                  <c:v>10201</c:v>
                </c:pt>
                <c:pt idx="2">
                  <c:v>10303.009999999998</c:v>
                </c:pt>
                <c:pt idx="3">
                  <c:v>10406.0401</c:v>
                </c:pt>
                <c:pt idx="4">
                  <c:v>10510.100500999999</c:v>
                </c:pt>
                <c:pt idx="5">
                  <c:v>10615.201506010002</c:v>
                </c:pt>
                <c:pt idx="6">
                  <c:v>10721.353521070097</c:v>
                </c:pt>
                <c:pt idx="7">
                  <c:v>10828.567056280803</c:v>
                </c:pt>
                <c:pt idx="8">
                  <c:v>10936.852726843612</c:v>
                </c:pt>
                <c:pt idx="9">
                  <c:v>11046.221254112048</c:v>
                </c:pt>
                <c:pt idx="10">
                  <c:v>11156.683466653165</c:v>
                </c:pt>
                <c:pt idx="11">
                  <c:v>11268.250301319698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5-40E5-9614-B350A8291898}"/>
            </c:ext>
          </c:extLst>
        </c:ser>
        <c:ser>
          <c:idx val="2"/>
          <c:order val="2"/>
          <c:tx>
            <c:strRef>
              <c:f>'Gráfico Linha a Linha'!$E$12</c:f>
              <c:strCache>
                <c:ptCount val="1"/>
                <c:pt idx="0">
                  <c:v>Com Aporte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'Gráfico Linha a Linha'!$E$14:$E$25</c:f>
              <c:numCache>
                <c:formatCode>_(* #,##0.00_);_(* \(#,##0.00\);_(* "-"??_);_(@_)</c:formatCode>
                <c:ptCount val="12"/>
                <c:pt idx="0">
                  <c:v>11100</c:v>
                </c:pt>
                <c:pt idx="1">
                  <c:v>12211</c:v>
                </c:pt>
                <c:pt idx="2">
                  <c:v>13333.11</c:v>
                </c:pt>
                <c:pt idx="3">
                  <c:v>14466.4411</c:v>
                </c:pt>
                <c:pt idx="4">
                  <c:v>15611.105511</c:v>
                </c:pt>
                <c:pt idx="5">
                  <c:v>16767.216566110001</c:v>
                </c:pt>
                <c:pt idx="6">
                  <c:v>17934.888731771101</c:v>
                </c:pt>
                <c:pt idx="7">
                  <c:v>19114.237619088814</c:v>
                </c:pt>
                <c:pt idx="8">
                  <c:v>20305.379995279702</c:v>
                </c:pt>
                <c:pt idx="9">
                  <c:v>21508.4337952325</c:v>
                </c:pt>
                <c:pt idx="10">
                  <c:v>22723.518133184825</c:v>
                </c:pt>
                <c:pt idx="11">
                  <c:v>23950.753314516674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1-4400-89B4-EC474BFE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026992"/>
        <c:axId val="275539888"/>
      </c:lineChart>
      <c:catAx>
        <c:axId val="265026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5539888"/>
        <c:crosses val="autoZero"/>
        <c:auto val="1"/>
        <c:lblAlgn val="ctr"/>
        <c:lblOffset val="100"/>
        <c:noMultiLvlLbl val="0"/>
      </c:catAx>
      <c:valAx>
        <c:axId val="27553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502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Juros Simples  X  Juros Compostos  X  Compostos com Aporte Mensal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01F-4BA4-898A-79F6F97086B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1F-4BA4-898A-79F6F97086BB}"/>
              </c:ext>
            </c:extLst>
          </c:dPt>
          <c:cat>
            <c:strRef>
              <c:f>'Gráfico Formulas'!$B$14:$D$14</c:f>
              <c:strCache>
                <c:ptCount val="3"/>
                <c:pt idx="0">
                  <c:v>Juros Simples (*)</c:v>
                </c:pt>
                <c:pt idx="1">
                  <c:v>Juros Compostos (*)</c:v>
                </c:pt>
                <c:pt idx="2">
                  <c:v>Com Aporte</c:v>
                </c:pt>
              </c:strCache>
            </c:strRef>
          </c:cat>
          <c:val>
            <c:numRef>
              <c:f>'Gráfico Formulas'!$B$15:$D$15</c:f>
              <c:numCache>
                <c:formatCode>#,##0.00</c:formatCode>
                <c:ptCount val="3"/>
                <c:pt idx="0">
                  <c:v>28500</c:v>
                </c:pt>
                <c:pt idx="1">
                  <c:v>36648.296635345832</c:v>
                </c:pt>
                <c:pt idx="2">
                  <c:v>84755.622491669899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F-4BA4-898A-79F6F970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9972328"/>
        <c:axId val="779971248"/>
      </c:barChart>
      <c:catAx>
        <c:axId val="77997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9971248"/>
        <c:crosses val="autoZero"/>
        <c:auto val="1"/>
        <c:lblAlgn val="ctr"/>
        <c:lblOffset val="100"/>
        <c:noMultiLvlLbl val="0"/>
      </c:catAx>
      <c:valAx>
        <c:axId val="77997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9972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285751</xdr:colOff>
      <xdr:row>7</xdr:row>
      <xdr:rowOff>85725</xdr:rowOff>
    </xdr:from>
    <xdr:to>
      <xdr:col>14</xdr:col>
      <xdr:colOff>9525</xdr:colOff>
      <xdr:row>25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C61CB9-FEBE-6479-1920-4831E7B5B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14287</xdr:rowOff>
    </xdr:from>
    <xdr:to>
      <xdr:col>13</xdr:col>
      <xdr:colOff>323850</xdr:colOff>
      <xdr:row>24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69085E-BCA0-2CD5-4A7A-5EA5581C9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B3D7-6AE0-46B2-8041-83F69D431206}">
  <dimension ref="B2:M27"/>
  <sheetViews>
    <sheetView showGridLines="0" tabSelected="1" workbookViewId="0"/>
  </sheetViews>
  <sheetFormatPr defaultRowHeight="19.5" customHeight="1"/>
  <cols>
    <col min="1" max="1" width="9.140625" style="1"/>
    <col min="2" max="2" width="18.42578125" style="1" customWidth="1"/>
    <col min="3" max="3" width="13.28515625" style="1" customWidth="1"/>
    <col min="4" max="4" width="4.28515625" style="1" customWidth="1"/>
    <col min="5" max="5" width="36.5703125" style="1" customWidth="1"/>
    <col min="6" max="6" width="4.7109375" style="1" customWidth="1"/>
    <col min="7" max="7" width="11.28515625" style="1" customWidth="1"/>
    <col min="8" max="8" width="12.42578125" style="1" customWidth="1"/>
    <col min="9" max="9" width="12.28515625" style="1" customWidth="1"/>
    <col min="10" max="10" width="12.85546875" style="1" customWidth="1"/>
    <col min="11" max="16384" width="9.140625" style="1"/>
  </cols>
  <sheetData>
    <row r="2" spans="2:13" ht="19.5" customHeight="1">
      <c r="B2" s="46" t="s">
        <v>24</v>
      </c>
      <c r="C2" s="46"/>
      <c r="D2" s="46"/>
      <c r="E2" s="46"/>
      <c r="F2" s="46"/>
      <c r="G2" s="46"/>
      <c r="H2" s="46"/>
      <c r="I2" s="46"/>
      <c r="J2" s="46"/>
    </row>
    <row r="3" spans="2:13" ht="19.5" customHeight="1">
      <c r="B3" s="46"/>
      <c r="C3" s="46"/>
      <c r="D3" s="46"/>
      <c r="E3" s="46"/>
      <c r="F3" s="46"/>
      <c r="G3" s="46"/>
      <c r="H3" s="46"/>
      <c r="I3" s="46"/>
      <c r="J3" s="46"/>
    </row>
    <row r="4" spans="2:13" ht="19.5" customHeight="1">
      <c r="B4" s="13"/>
      <c r="C4" s="13"/>
      <c r="D4" s="13"/>
      <c r="E4" s="13"/>
      <c r="F4" s="13"/>
      <c r="G4" s="13"/>
      <c r="H4" s="13"/>
      <c r="I4" s="13"/>
      <c r="J4" s="13"/>
      <c r="K4" s="14"/>
    </row>
    <row r="5" spans="2:13" ht="19.5" customHeight="1">
      <c r="B5" s="47" t="s">
        <v>29</v>
      </c>
      <c r="C5" s="47"/>
      <c r="D5" s="47"/>
      <c r="E5" s="47"/>
      <c r="F5" s="47"/>
      <c r="G5" s="47"/>
      <c r="H5" s="47"/>
      <c r="I5" s="47"/>
      <c r="J5" s="47"/>
      <c r="K5" s="14"/>
    </row>
    <row r="7" spans="2:13" ht="19.5" customHeight="1">
      <c r="B7" s="48" t="s">
        <v>6</v>
      </c>
      <c r="C7" s="48"/>
      <c r="D7" s="48"/>
      <c r="E7" s="48"/>
      <c r="G7" s="48" t="s">
        <v>22</v>
      </c>
      <c r="H7" s="48"/>
      <c r="I7" s="48"/>
      <c r="J7" s="48"/>
    </row>
    <row r="8" spans="2:13" ht="19.5" customHeight="1">
      <c r="B8" s="48"/>
      <c r="C8" s="48"/>
      <c r="D8" s="48"/>
      <c r="E8" s="48"/>
      <c r="G8" s="48"/>
      <c r="H8" s="48"/>
      <c r="I8" s="48"/>
      <c r="J8" s="48"/>
    </row>
    <row r="9" spans="2:13" ht="19.5" customHeight="1">
      <c r="G9" s="2"/>
      <c r="H9" s="2"/>
      <c r="I9" s="2"/>
      <c r="J9" s="2"/>
      <c r="K9" s="2"/>
      <c r="L9" s="2"/>
      <c r="M9" s="2"/>
    </row>
    <row r="10" spans="2:13" ht="19.5" customHeight="1">
      <c r="B10" s="10" t="s">
        <v>3</v>
      </c>
      <c r="C10" s="19">
        <v>10000</v>
      </c>
      <c r="D10" s="20"/>
      <c r="E10" s="6" t="s">
        <v>7</v>
      </c>
      <c r="G10" s="3" t="s">
        <v>10</v>
      </c>
      <c r="H10" s="4">
        <f>C10</f>
        <v>10000</v>
      </c>
      <c r="I10" s="12">
        <f>C11</f>
        <v>0.01</v>
      </c>
      <c r="J10" s="4">
        <f>H10*I10</f>
        <v>100</v>
      </c>
      <c r="K10" s="2"/>
      <c r="L10" s="2"/>
      <c r="M10" s="2"/>
    </row>
    <row r="11" spans="2:13" ht="19.5" customHeight="1">
      <c r="B11" s="10" t="s">
        <v>0</v>
      </c>
      <c r="C11" s="21">
        <v>0.01</v>
      </c>
      <c r="D11" s="22"/>
      <c r="E11" s="6" t="s">
        <v>8</v>
      </c>
      <c r="G11" s="3" t="s">
        <v>11</v>
      </c>
      <c r="H11" s="4">
        <f>H10</f>
        <v>10000</v>
      </c>
      <c r="I11" s="12">
        <f>I10</f>
        <v>0.01</v>
      </c>
      <c r="J11" s="4">
        <f t="shared" ref="J11:J21" si="0">H11*I11</f>
        <v>100</v>
      </c>
      <c r="K11" s="2"/>
      <c r="L11" s="2"/>
      <c r="M11" s="2"/>
    </row>
    <row r="12" spans="2:13" ht="19.5" customHeight="1">
      <c r="B12" s="10" t="s">
        <v>4</v>
      </c>
      <c r="C12" s="18">
        <v>12</v>
      </c>
      <c r="D12" s="18"/>
      <c r="E12" s="6" t="s">
        <v>9</v>
      </c>
      <c r="G12" s="3" t="s">
        <v>12</v>
      </c>
      <c r="H12" s="4">
        <f t="shared" ref="H12:H21" si="1">H11</f>
        <v>10000</v>
      </c>
      <c r="I12" s="12">
        <f t="shared" ref="I12:I21" si="2">I11</f>
        <v>0.01</v>
      </c>
      <c r="J12" s="4">
        <f t="shared" si="0"/>
        <v>100</v>
      </c>
      <c r="K12" s="2"/>
      <c r="L12" s="2"/>
      <c r="M12" s="2"/>
    </row>
    <row r="13" spans="2:13" ht="19.5" customHeight="1">
      <c r="G13" s="3" t="s">
        <v>13</v>
      </c>
      <c r="H13" s="4">
        <f t="shared" si="1"/>
        <v>10000</v>
      </c>
      <c r="I13" s="12">
        <f t="shared" si="2"/>
        <v>0.01</v>
      </c>
      <c r="J13" s="4">
        <f t="shared" si="0"/>
        <v>100</v>
      </c>
      <c r="K13" s="2"/>
      <c r="L13" s="2"/>
      <c r="M13" s="2"/>
    </row>
    <row r="14" spans="2:13" ht="19.5" customHeight="1">
      <c r="B14" s="10" t="s">
        <v>5</v>
      </c>
      <c r="C14" s="11">
        <f>C10*C11*C12</f>
        <v>1200</v>
      </c>
      <c r="D14" s="7"/>
      <c r="E14" s="9" t="s">
        <v>25</v>
      </c>
      <c r="G14" s="3" t="s">
        <v>14</v>
      </c>
      <c r="H14" s="4">
        <f t="shared" si="1"/>
        <v>10000</v>
      </c>
      <c r="I14" s="12">
        <f t="shared" si="2"/>
        <v>0.01</v>
      </c>
      <c r="J14" s="4">
        <f t="shared" si="0"/>
        <v>100</v>
      </c>
      <c r="K14" s="2"/>
      <c r="L14" s="2"/>
      <c r="M14" s="2"/>
    </row>
    <row r="15" spans="2:13" ht="19.5" customHeight="1">
      <c r="B15" s="10" t="s">
        <v>27</v>
      </c>
      <c r="C15" s="11">
        <f>C10+C14</f>
        <v>11200</v>
      </c>
      <c r="D15" s="7"/>
      <c r="E15" s="9" t="s">
        <v>26</v>
      </c>
      <c r="G15" s="3" t="s">
        <v>15</v>
      </c>
      <c r="H15" s="4">
        <f t="shared" si="1"/>
        <v>10000</v>
      </c>
      <c r="I15" s="12">
        <f t="shared" si="2"/>
        <v>0.01</v>
      </c>
      <c r="J15" s="4">
        <f t="shared" si="0"/>
        <v>100</v>
      </c>
      <c r="K15" s="2"/>
      <c r="L15" s="2"/>
      <c r="M15" s="2"/>
    </row>
    <row r="16" spans="2:13" ht="19.5" customHeight="1">
      <c r="B16" s="45" t="s">
        <v>1</v>
      </c>
      <c r="C16" s="45"/>
      <c r="D16" s="45"/>
      <c r="E16" s="45"/>
      <c r="G16" s="3" t="s">
        <v>16</v>
      </c>
      <c r="H16" s="4">
        <f t="shared" si="1"/>
        <v>10000</v>
      </c>
      <c r="I16" s="12">
        <f t="shared" si="2"/>
        <v>0.01</v>
      </c>
      <c r="J16" s="4">
        <f t="shared" si="0"/>
        <v>100</v>
      </c>
      <c r="K16" s="2"/>
      <c r="L16" s="2"/>
      <c r="M16" s="2"/>
    </row>
    <row r="17" spans="2:13" ht="19.5" customHeight="1">
      <c r="B17" s="45"/>
      <c r="C17" s="45"/>
      <c r="D17" s="45"/>
      <c r="E17" s="45"/>
      <c r="G17" s="3" t="s">
        <v>17</v>
      </c>
      <c r="H17" s="4">
        <f t="shared" si="1"/>
        <v>10000</v>
      </c>
      <c r="I17" s="12">
        <f t="shared" si="2"/>
        <v>0.01</v>
      </c>
      <c r="J17" s="4">
        <f t="shared" si="0"/>
        <v>100</v>
      </c>
      <c r="K17" s="2"/>
      <c r="L17" s="2"/>
      <c r="M17" s="2"/>
    </row>
    <row r="18" spans="2:13" ht="19.5" customHeight="1">
      <c r="B18" s="45"/>
      <c r="C18" s="45"/>
      <c r="D18" s="45"/>
      <c r="E18" s="45"/>
      <c r="G18" s="3" t="s">
        <v>18</v>
      </c>
      <c r="H18" s="4">
        <f t="shared" si="1"/>
        <v>10000</v>
      </c>
      <c r="I18" s="12">
        <f t="shared" si="2"/>
        <v>0.01</v>
      </c>
      <c r="J18" s="4">
        <f t="shared" si="0"/>
        <v>100</v>
      </c>
      <c r="K18" s="2"/>
      <c r="L18" s="2"/>
      <c r="M18" s="2"/>
    </row>
    <row r="19" spans="2:13" ht="19.5" customHeight="1">
      <c r="G19" s="3" t="s">
        <v>19</v>
      </c>
      <c r="H19" s="4">
        <f t="shared" si="1"/>
        <v>10000</v>
      </c>
      <c r="I19" s="12">
        <f t="shared" si="2"/>
        <v>0.01</v>
      </c>
      <c r="J19" s="4">
        <f t="shared" si="0"/>
        <v>100</v>
      </c>
      <c r="K19" s="2"/>
      <c r="L19" s="2"/>
      <c r="M19" s="2"/>
    </row>
    <row r="20" spans="2:13" ht="19.5" customHeight="1">
      <c r="B20" s="10" t="s">
        <v>27</v>
      </c>
      <c r="C20" s="11">
        <f>C10*(1+C11*C12)</f>
        <v>11200.000000000002</v>
      </c>
      <c r="D20" s="7"/>
      <c r="E20" s="9" t="s">
        <v>26</v>
      </c>
      <c r="G20" s="3" t="s">
        <v>20</v>
      </c>
      <c r="H20" s="4">
        <f t="shared" si="1"/>
        <v>10000</v>
      </c>
      <c r="I20" s="12">
        <f t="shared" si="2"/>
        <v>0.01</v>
      </c>
      <c r="J20" s="4">
        <f t="shared" si="0"/>
        <v>100</v>
      </c>
      <c r="K20" s="2"/>
      <c r="L20" s="2"/>
      <c r="M20" s="2"/>
    </row>
    <row r="21" spans="2:13" ht="19.5" customHeight="1">
      <c r="B21" s="45" t="s">
        <v>31</v>
      </c>
      <c r="C21" s="45"/>
      <c r="D21" s="45"/>
      <c r="E21" s="45"/>
      <c r="G21" s="3" t="s">
        <v>21</v>
      </c>
      <c r="H21" s="4">
        <f t="shared" si="1"/>
        <v>10000</v>
      </c>
      <c r="I21" s="12">
        <f t="shared" si="2"/>
        <v>0.01</v>
      </c>
      <c r="J21" s="4">
        <f t="shared" si="0"/>
        <v>100</v>
      </c>
      <c r="K21" s="2"/>
      <c r="L21" s="2"/>
      <c r="M21" s="2"/>
    </row>
    <row r="22" spans="2:13" ht="19.5" customHeight="1">
      <c r="B22" s="45"/>
      <c r="C22" s="45"/>
      <c r="D22" s="45"/>
      <c r="E22" s="45"/>
      <c r="G22" s="2"/>
      <c r="H22" s="2"/>
      <c r="I22" s="2"/>
      <c r="J22" s="2"/>
      <c r="K22" s="2"/>
      <c r="L22" s="2"/>
      <c r="M22" s="2"/>
    </row>
    <row r="23" spans="2:13" ht="19.5" customHeight="1">
      <c r="B23" s="45"/>
      <c r="C23" s="45"/>
      <c r="D23" s="45"/>
      <c r="E23" s="45"/>
      <c r="G23" s="49" t="s">
        <v>5</v>
      </c>
      <c r="H23" s="50"/>
      <c r="I23" s="50"/>
      <c r="J23" s="8">
        <f>SUM(J10:J21)</f>
        <v>1200</v>
      </c>
      <c r="K23" s="2"/>
      <c r="L23" s="2"/>
      <c r="M23" s="2"/>
    </row>
    <row r="24" spans="2:13" ht="19.5" customHeight="1">
      <c r="G24" s="49" t="s">
        <v>27</v>
      </c>
      <c r="H24" s="50"/>
      <c r="I24" s="50"/>
      <c r="J24" s="8">
        <f>C10+J23</f>
        <v>11200</v>
      </c>
      <c r="K24" s="2"/>
      <c r="L24" s="2"/>
      <c r="M24" s="2"/>
    </row>
    <row r="25" spans="2:13" ht="19.5" customHeight="1">
      <c r="G25" s="2"/>
      <c r="H25" s="2"/>
      <c r="I25" s="2"/>
      <c r="J25" s="2"/>
      <c r="K25" s="2"/>
      <c r="L25" s="2"/>
      <c r="M25" s="2"/>
    </row>
    <row r="26" spans="2:13" ht="19.5" customHeight="1">
      <c r="B26" s="44" t="s">
        <v>23</v>
      </c>
      <c r="C26" s="44"/>
      <c r="D26" s="44"/>
      <c r="E26" s="44"/>
      <c r="F26" s="44"/>
      <c r="G26" s="44"/>
      <c r="H26" s="44"/>
      <c r="I26" s="44"/>
      <c r="J26" s="44"/>
      <c r="K26" s="2"/>
      <c r="L26" s="2"/>
      <c r="M26" s="2"/>
    </row>
    <row r="27" spans="2:13" ht="19.5" customHeight="1">
      <c r="B27" s="44"/>
      <c r="C27" s="44"/>
      <c r="D27" s="44"/>
      <c r="E27" s="44"/>
      <c r="F27" s="44"/>
      <c r="G27" s="44"/>
      <c r="H27" s="44"/>
      <c r="I27" s="44"/>
      <c r="J27" s="44"/>
    </row>
  </sheetData>
  <mergeCells count="9">
    <mergeCell ref="B26:J27"/>
    <mergeCell ref="B16:E18"/>
    <mergeCell ref="B2:J3"/>
    <mergeCell ref="B5:J5"/>
    <mergeCell ref="B21:E23"/>
    <mergeCell ref="B7:E8"/>
    <mergeCell ref="G7:J8"/>
    <mergeCell ref="G23:I23"/>
    <mergeCell ref="G24:I24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3D61-41B4-49F6-8CE7-84E5730FF9C9}">
  <dimension ref="B2:Q25"/>
  <sheetViews>
    <sheetView showGridLines="0" workbookViewId="0"/>
  </sheetViews>
  <sheetFormatPr defaultRowHeight="19.5" customHeight="1"/>
  <cols>
    <col min="1" max="4" width="9.140625" style="1"/>
    <col min="5" max="5" width="13.5703125" style="1" customWidth="1"/>
    <col min="6" max="6" width="4.42578125" style="1" customWidth="1"/>
    <col min="7" max="7" width="34.140625" style="1" customWidth="1"/>
    <col min="8" max="8" width="7.7109375" style="1" customWidth="1"/>
    <col min="9" max="13" width="11.85546875" style="2" customWidth="1"/>
    <col min="14" max="14" width="9.5703125" style="1" bestFit="1" customWidth="1"/>
    <col min="15" max="16384" width="9.140625" style="1"/>
  </cols>
  <sheetData>
    <row r="2" spans="2:14" ht="19.5" customHeight="1">
      <c r="B2" s="46" t="s">
        <v>28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4" ht="19.5" customHeigh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5" spans="2:14" ht="19.5" customHeight="1">
      <c r="B5" s="47" t="s">
        <v>61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14" ht="19.5" customHeight="1">
      <c r="H6" s="2"/>
    </row>
    <row r="7" spans="2:14" ht="19.5" customHeight="1">
      <c r="B7" s="48" t="s">
        <v>42</v>
      </c>
      <c r="C7" s="48"/>
      <c r="D7" s="48"/>
      <c r="E7" s="48"/>
      <c r="F7" s="48"/>
      <c r="G7" s="48"/>
      <c r="I7" s="54"/>
      <c r="J7" s="54"/>
      <c r="K7" s="54"/>
      <c r="L7" s="54"/>
      <c r="M7" s="54"/>
      <c r="N7" s="54"/>
    </row>
    <row r="8" spans="2:14" ht="19.5" customHeight="1">
      <c r="B8" s="48"/>
      <c r="C8" s="48"/>
      <c r="D8" s="48"/>
      <c r="E8" s="48"/>
      <c r="F8" s="48"/>
      <c r="G8" s="48"/>
      <c r="H8" s="2"/>
      <c r="I8" s="54"/>
      <c r="J8" s="54"/>
      <c r="K8" s="54"/>
      <c r="L8" s="54"/>
      <c r="M8" s="54"/>
      <c r="N8" s="54"/>
    </row>
    <row r="10" spans="2:14" ht="19.5" customHeight="1">
      <c r="B10" s="51" t="s">
        <v>30</v>
      </c>
      <c r="C10" s="52"/>
      <c r="D10" s="16"/>
      <c r="E10" s="19">
        <v>1000</v>
      </c>
      <c r="F10" s="17"/>
      <c r="G10" s="6" t="s">
        <v>44</v>
      </c>
      <c r="H10" s="2"/>
      <c r="I10" s="35" t="s">
        <v>55</v>
      </c>
      <c r="K10" s="23"/>
      <c r="L10" s="24"/>
      <c r="M10" s="23"/>
      <c r="N10" s="23"/>
    </row>
    <row r="11" spans="2:14" ht="19.5" customHeight="1">
      <c r="B11" s="51" t="s">
        <v>43</v>
      </c>
      <c r="C11" s="52"/>
      <c r="D11" s="16"/>
      <c r="E11" s="33">
        <v>30</v>
      </c>
      <c r="F11" s="17"/>
      <c r="G11" s="6" t="s">
        <v>45</v>
      </c>
      <c r="I11" s="35" t="s">
        <v>56</v>
      </c>
      <c r="K11" s="23"/>
      <c r="L11" s="24"/>
      <c r="M11" s="23"/>
      <c r="N11" s="23"/>
    </row>
    <row r="12" spans="2:14" ht="19.5" customHeight="1">
      <c r="B12" s="51" t="s">
        <v>4</v>
      </c>
      <c r="C12" s="52"/>
      <c r="D12" s="16"/>
      <c r="E12" s="18">
        <f>E11*12</f>
        <v>360</v>
      </c>
      <c r="F12" s="17"/>
      <c r="G12" s="6" t="s">
        <v>46</v>
      </c>
      <c r="H12" s="2"/>
      <c r="I12" s="35" t="s">
        <v>57</v>
      </c>
      <c r="K12" s="23"/>
      <c r="L12" s="24"/>
      <c r="M12" s="23"/>
      <c r="N12" s="23"/>
    </row>
    <row r="13" spans="2:14" ht="19.5" customHeight="1">
      <c r="B13" s="51" t="s">
        <v>47</v>
      </c>
      <c r="C13" s="52"/>
      <c r="D13" s="16"/>
      <c r="E13" s="19">
        <v>300</v>
      </c>
      <c r="F13" s="17"/>
      <c r="G13" s="6" t="s">
        <v>48</v>
      </c>
      <c r="I13" s="35" t="s">
        <v>58</v>
      </c>
      <c r="J13" s="23"/>
      <c r="K13" s="23"/>
      <c r="L13" s="24"/>
      <c r="M13" s="23"/>
      <c r="N13" s="23"/>
    </row>
    <row r="14" spans="2:14" ht="19.5" customHeight="1">
      <c r="B14" s="51" t="s">
        <v>0</v>
      </c>
      <c r="C14" s="52"/>
      <c r="D14" s="16"/>
      <c r="E14" s="21">
        <v>0.01</v>
      </c>
      <c r="F14" s="17"/>
      <c r="G14" s="6" t="s">
        <v>49</v>
      </c>
      <c r="H14" s="2"/>
      <c r="I14" s="35" t="s">
        <v>54</v>
      </c>
      <c r="J14" s="23"/>
      <c r="K14" s="23"/>
      <c r="L14" s="24"/>
      <c r="M14" s="23"/>
      <c r="N14" s="23"/>
    </row>
    <row r="15" spans="2:14" ht="19.5" customHeight="1">
      <c r="H15" s="2"/>
      <c r="I15" s="35" t="s">
        <v>59</v>
      </c>
      <c r="J15" s="23"/>
      <c r="K15" s="23"/>
      <c r="L15" s="24"/>
      <c r="M15" s="23"/>
      <c r="N15" s="23"/>
    </row>
    <row r="16" spans="2:14" ht="19.5" customHeight="1">
      <c r="B16" s="51" t="s">
        <v>41</v>
      </c>
      <c r="C16" s="52"/>
      <c r="D16" s="16"/>
      <c r="E16" s="34">
        <f>FV(E14,E12,-E13,-E10,H15)</f>
        <v>1084438.8811582369</v>
      </c>
      <c r="F16" s="17"/>
      <c r="G16" s="6" t="s">
        <v>51</v>
      </c>
      <c r="H16" s="2"/>
      <c r="I16" s="35" t="s">
        <v>60</v>
      </c>
      <c r="J16" s="23"/>
      <c r="K16" s="23"/>
      <c r="L16" s="24"/>
      <c r="M16" s="23"/>
      <c r="N16" s="23"/>
    </row>
    <row r="17" spans="2:17" ht="19.5" customHeight="1">
      <c r="J17" s="23"/>
      <c r="K17" s="54"/>
      <c r="L17" s="54"/>
      <c r="M17" s="54"/>
      <c r="N17" s="54"/>
      <c r="O17" s="54"/>
      <c r="P17" s="54"/>
      <c r="Q17" s="54"/>
    </row>
    <row r="18" spans="2:17" ht="19.5" customHeight="1">
      <c r="B18" s="51" t="s">
        <v>50</v>
      </c>
      <c r="C18" s="52"/>
      <c r="D18" s="16"/>
      <c r="E18" s="34">
        <f>E10+E13*E11*12</f>
        <v>109000</v>
      </c>
      <c r="F18" s="17"/>
      <c r="G18" s="6" t="s">
        <v>52</v>
      </c>
      <c r="J18" s="23"/>
      <c r="K18" s="54"/>
      <c r="L18" s="54"/>
      <c r="M18" s="54"/>
      <c r="N18" s="54"/>
      <c r="O18" s="54"/>
      <c r="P18" s="54"/>
      <c r="Q18" s="54"/>
    </row>
    <row r="19" spans="2:17" ht="19.5" customHeight="1">
      <c r="I19" s="1"/>
      <c r="J19" s="23"/>
      <c r="K19" s="23"/>
      <c r="L19" s="24"/>
      <c r="M19" s="23"/>
      <c r="N19" s="23"/>
    </row>
    <row r="20" spans="2:17" ht="19.5" customHeight="1">
      <c r="B20" s="51" t="s">
        <v>2</v>
      </c>
      <c r="C20" s="52"/>
      <c r="D20" s="16"/>
      <c r="E20" s="34">
        <f>(E10*(1+E14*E12))+E18</f>
        <v>113600</v>
      </c>
      <c r="F20" s="17"/>
      <c r="G20" s="6" t="s">
        <v>53</v>
      </c>
      <c r="I20" s="1"/>
    </row>
    <row r="21" spans="2:17" ht="19.5" customHeight="1">
      <c r="H21" s="2"/>
      <c r="I21" s="53"/>
      <c r="J21" s="53"/>
      <c r="K21" s="53"/>
      <c r="L21" s="53"/>
      <c r="M21" s="25"/>
    </row>
    <row r="22" spans="2:17" ht="19.5" customHeight="1">
      <c r="H22" s="2"/>
      <c r="I22" s="53"/>
      <c r="J22" s="53"/>
      <c r="K22" s="53"/>
      <c r="L22" s="53"/>
      <c r="M22" s="25"/>
    </row>
    <row r="25" spans="2:17" ht="19.5" customHeight="1">
      <c r="G25" s="15"/>
    </row>
  </sheetData>
  <mergeCells count="15">
    <mergeCell ref="I21:L21"/>
    <mergeCell ref="I22:L22"/>
    <mergeCell ref="B11:C11"/>
    <mergeCell ref="B20:C20"/>
    <mergeCell ref="B18:C18"/>
    <mergeCell ref="K17:Q18"/>
    <mergeCell ref="B13:C13"/>
    <mergeCell ref="B16:C16"/>
    <mergeCell ref="B2:L3"/>
    <mergeCell ref="B5:L5"/>
    <mergeCell ref="B7:G8"/>
    <mergeCell ref="B14:C14"/>
    <mergeCell ref="B12:C12"/>
    <mergeCell ref="B10:C10"/>
    <mergeCell ref="I7:N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E4F9-8621-4F4B-A73C-73C4D26FCB62}">
  <dimension ref="B2:M24"/>
  <sheetViews>
    <sheetView showGridLines="0" workbookViewId="0"/>
  </sheetViews>
  <sheetFormatPr defaultRowHeight="19.5" customHeight="1"/>
  <cols>
    <col min="1" max="1" width="9.140625" style="1"/>
    <col min="2" max="2" width="17.7109375" style="1" customWidth="1"/>
    <col min="3" max="3" width="12.7109375" style="1" customWidth="1"/>
    <col min="4" max="4" width="4.7109375" style="1" customWidth="1"/>
    <col min="5" max="5" width="36.7109375" style="1" customWidth="1"/>
    <col min="6" max="6" width="4.7109375" style="1" customWidth="1"/>
    <col min="7" max="7" width="17.7109375" style="1" customWidth="1"/>
    <col min="8" max="8" width="12.7109375" style="1" customWidth="1"/>
    <col min="9" max="9" width="4.7109375" style="1" customWidth="1"/>
    <col min="10" max="10" width="36.7109375" style="1" customWidth="1"/>
    <col min="11" max="16384" width="9.140625" style="1"/>
  </cols>
  <sheetData>
    <row r="2" spans="2:13" ht="19.5" customHeight="1">
      <c r="B2" s="46" t="s">
        <v>39</v>
      </c>
      <c r="C2" s="46"/>
      <c r="D2" s="46"/>
      <c r="E2" s="46"/>
      <c r="F2" s="46"/>
      <c r="G2" s="46"/>
      <c r="H2" s="46"/>
      <c r="I2" s="46"/>
      <c r="J2" s="46"/>
    </row>
    <row r="3" spans="2:13" ht="19.5" customHeight="1">
      <c r="B3" s="46"/>
      <c r="C3" s="46"/>
      <c r="D3" s="46"/>
      <c r="E3" s="46"/>
      <c r="F3" s="46"/>
      <c r="G3" s="46"/>
      <c r="H3" s="46"/>
      <c r="I3" s="46"/>
      <c r="J3" s="46"/>
    </row>
    <row r="4" spans="2:13" ht="19.5" customHeight="1">
      <c r="B4" s="13"/>
      <c r="C4" s="13"/>
      <c r="D4" s="13"/>
      <c r="E4" s="13"/>
      <c r="F4" s="13"/>
      <c r="G4" s="13"/>
      <c r="H4" s="13"/>
      <c r="I4" s="13"/>
      <c r="J4" s="13"/>
    </row>
    <row r="5" spans="2:13" ht="19.5" customHeight="1">
      <c r="B5" s="47" t="s">
        <v>32</v>
      </c>
      <c r="C5" s="47"/>
      <c r="D5" s="47"/>
      <c r="E5" s="47"/>
      <c r="F5" s="47"/>
      <c r="G5" s="47"/>
      <c r="H5" s="47"/>
      <c r="I5" s="47"/>
      <c r="J5" s="47"/>
    </row>
    <row r="7" spans="2:13" ht="19.5" customHeight="1">
      <c r="B7" s="48" t="s">
        <v>37</v>
      </c>
      <c r="C7" s="48"/>
      <c r="D7" s="48"/>
      <c r="E7" s="48"/>
      <c r="G7" s="48" t="s">
        <v>38</v>
      </c>
      <c r="H7" s="48"/>
      <c r="I7" s="48"/>
      <c r="J7" s="48"/>
    </row>
    <row r="8" spans="2:13" ht="19.5" customHeight="1">
      <c r="B8" s="48"/>
      <c r="C8" s="48"/>
      <c r="D8" s="48"/>
      <c r="E8" s="48"/>
      <c r="G8" s="48"/>
      <c r="H8" s="48"/>
      <c r="I8" s="48"/>
      <c r="J8" s="48"/>
    </row>
    <row r="9" spans="2:13" ht="19.5" customHeight="1">
      <c r="G9" s="2"/>
      <c r="H9" s="2"/>
      <c r="I9" s="2"/>
      <c r="J9" s="2"/>
      <c r="K9" s="2"/>
      <c r="L9" s="2"/>
      <c r="M9" s="2"/>
    </row>
    <row r="10" spans="2:13" ht="19.5" customHeight="1">
      <c r="B10" s="10" t="s">
        <v>3</v>
      </c>
      <c r="C10" s="19">
        <v>10000</v>
      </c>
      <c r="D10" s="20"/>
      <c r="E10" s="6" t="s">
        <v>7</v>
      </c>
      <c r="G10" s="10" t="s">
        <v>3</v>
      </c>
      <c r="H10" s="20">
        <f>C10</f>
        <v>10000</v>
      </c>
      <c r="I10" s="20"/>
      <c r="J10" s="6" t="s">
        <v>7</v>
      </c>
      <c r="K10" s="2"/>
      <c r="L10" s="2"/>
      <c r="M10" s="2"/>
    </row>
    <row r="11" spans="2:13" ht="19.5" customHeight="1">
      <c r="B11" s="10" t="s">
        <v>0</v>
      </c>
      <c r="C11" s="21">
        <v>0.01</v>
      </c>
      <c r="D11" s="22"/>
      <c r="E11" s="6" t="s">
        <v>8</v>
      </c>
      <c r="G11" s="10" t="s">
        <v>0</v>
      </c>
      <c r="H11" s="26">
        <f>C11</f>
        <v>0.01</v>
      </c>
      <c r="I11" s="22"/>
      <c r="J11" s="6" t="s">
        <v>8</v>
      </c>
      <c r="K11" s="2"/>
      <c r="L11" s="2"/>
      <c r="M11" s="2"/>
    </row>
    <row r="12" spans="2:13" ht="19.5" customHeight="1">
      <c r="B12" s="10" t="s">
        <v>4</v>
      </c>
      <c r="C12" s="27">
        <v>12</v>
      </c>
      <c r="D12" s="18"/>
      <c r="E12" s="6" t="s">
        <v>9</v>
      </c>
      <c r="G12" s="10" t="s">
        <v>4</v>
      </c>
      <c r="H12" s="18">
        <f>C12</f>
        <v>12</v>
      </c>
      <c r="I12" s="18"/>
      <c r="J12" s="6" t="s">
        <v>9</v>
      </c>
      <c r="K12" s="2"/>
      <c r="L12" s="2"/>
      <c r="M12" s="2"/>
    </row>
    <row r="13" spans="2:13" ht="19.5" customHeight="1">
      <c r="K13" s="2"/>
      <c r="L13" s="2"/>
      <c r="M13" s="2"/>
    </row>
    <row r="14" spans="2:13" ht="19.5" customHeight="1">
      <c r="B14" s="10" t="s">
        <v>5</v>
      </c>
      <c r="C14" s="11">
        <f>C10*C11*C12</f>
        <v>1200</v>
      </c>
      <c r="D14" s="7"/>
      <c r="E14" s="6" t="s">
        <v>35</v>
      </c>
      <c r="G14" s="10" t="s">
        <v>5</v>
      </c>
      <c r="H14" s="11">
        <f>H15-H10</f>
        <v>1268.2503013196983</v>
      </c>
      <c r="I14" s="7"/>
      <c r="J14" s="6" t="s">
        <v>35</v>
      </c>
      <c r="K14" s="2"/>
      <c r="L14" s="2"/>
      <c r="M14" s="2"/>
    </row>
    <row r="15" spans="2:13" ht="19.5" customHeight="1">
      <c r="B15" s="10" t="s">
        <v>27</v>
      </c>
      <c r="C15" s="11">
        <f>C10+C14</f>
        <v>11200</v>
      </c>
      <c r="D15" s="7"/>
      <c r="E15" s="6" t="s">
        <v>36</v>
      </c>
      <c r="G15" s="10" t="s">
        <v>27</v>
      </c>
      <c r="H15" s="11">
        <f>H10*(1+H11)^H12</f>
        <v>11268.250301319698</v>
      </c>
      <c r="I15" s="7"/>
      <c r="J15" s="6" t="s">
        <v>36</v>
      </c>
      <c r="K15" s="2"/>
      <c r="L15" s="2"/>
      <c r="M15" s="2"/>
    </row>
    <row r="16" spans="2:13" ht="19.5" customHeight="1">
      <c r="B16" s="45" t="s">
        <v>1</v>
      </c>
      <c r="C16" s="45"/>
      <c r="D16" s="45"/>
      <c r="E16" s="45"/>
      <c r="G16" s="45" t="s">
        <v>33</v>
      </c>
      <c r="H16" s="45"/>
      <c r="I16" s="45"/>
      <c r="J16" s="45"/>
      <c r="K16" s="2"/>
      <c r="L16" s="2"/>
      <c r="M16" s="2"/>
    </row>
    <row r="17" spans="2:13" ht="19.5" customHeight="1">
      <c r="B17" s="45"/>
      <c r="C17" s="45"/>
      <c r="D17" s="45"/>
      <c r="E17" s="45"/>
      <c r="G17" s="45"/>
      <c r="H17" s="45"/>
      <c r="I17" s="45"/>
      <c r="J17" s="45"/>
      <c r="K17" s="2"/>
      <c r="L17" s="2"/>
      <c r="M17" s="2"/>
    </row>
    <row r="18" spans="2:13" ht="19.5" customHeight="1">
      <c r="B18" s="45"/>
      <c r="C18" s="45"/>
      <c r="D18" s="45"/>
      <c r="E18" s="45"/>
      <c r="G18" s="45"/>
      <c r="H18" s="45"/>
      <c r="I18" s="45"/>
      <c r="J18" s="45"/>
      <c r="K18" s="2"/>
      <c r="L18" s="2"/>
      <c r="M18" s="2"/>
    </row>
    <row r="19" spans="2:13" ht="19.5" customHeight="1">
      <c r="K19" s="2"/>
      <c r="L19" s="2"/>
      <c r="M19" s="2"/>
    </row>
    <row r="20" spans="2:13" ht="19.5" customHeight="1">
      <c r="B20" s="10" t="s">
        <v>27</v>
      </c>
      <c r="C20" s="11">
        <f>C10*(1+C11*C12)</f>
        <v>11200.000000000002</v>
      </c>
      <c r="D20" s="7"/>
      <c r="E20" s="6" t="s">
        <v>36</v>
      </c>
      <c r="G20" s="10" t="s">
        <v>27</v>
      </c>
      <c r="H20" s="28">
        <f>-FV(H11,H12,,H10)</f>
        <v>11268.250301319698</v>
      </c>
      <c r="I20" s="7"/>
      <c r="J20" s="6" t="s">
        <v>36</v>
      </c>
      <c r="K20" s="2"/>
      <c r="L20" s="2"/>
      <c r="M20" s="2"/>
    </row>
    <row r="21" spans="2:13" ht="19.5" customHeight="1">
      <c r="B21" s="45" t="s">
        <v>31</v>
      </c>
      <c r="C21" s="45"/>
      <c r="D21" s="45"/>
      <c r="E21" s="45"/>
      <c r="G21" s="45" t="s">
        <v>34</v>
      </c>
      <c r="H21" s="45"/>
      <c r="I21" s="45"/>
      <c r="J21" s="45"/>
      <c r="K21" s="2"/>
      <c r="L21" s="2"/>
      <c r="M21" s="2"/>
    </row>
    <row r="22" spans="2:13" ht="19.5" customHeight="1">
      <c r="B22" s="45"/>
      <c r="C22" s="45"/>
      <c r="D22" s="45"/>
      <c r="E22" s="45"/>
      <c r="G22" s="45"/>
      <c r="H22" s="45"/>
      <c r="I22" s="45"/>
      <c r="J22" s="45"/>
      <c r="K22" s="2"/>
      <c r="L22" s="2"/>
      <c r="M22" s="2"/>
    </row>
    <row r="23" spans="2:13" ht="19.5" customHeight="1">
      <c r="B23" s="45"/>
      <c r="C23" s="45"/>
      <c r="D23" s="45"/>
      <c r="E23" s="45"/>
      <c r="G23" s="45"/>
      <c r="H23" s="45"/>
      <c r="I23" s="45"/>
      <c r="J23" s="45"/>
      <c r="K23" s="2"/>
      <c r="L23" s="2"/>
      <c r="M23" s="2"/>
    </row>
    <row r="24" spans="2:13" ht="19.5" customHeight="1">
      <c r="G24" s="53"/>
      <c r="H24" s="53"/>
      <c r="I24" s="53"/>
      <c r="J24" s="25"/>
      <c r="K24" s="2"/>
      <c r="L24" s="2"/>
      <c r="M24" s="2"/>
    </row>
  </sheetData>
  <mergeCells count="9">
    <mergeCell ref="G24:I24"/>
    <mergeCell ref="G16:J18"/>
    <mergeCell ref="G21:J23"/>
    <mergeCell ref="B2:J3"/>
    <mergeCell ref="B5:J5"/>
    <mergeCell ref="B7:E8"/>
    <mergeCell ref="G7:J8"/>
    <mergeCell ref="B16:E18"/>
    <mergeCell ref="B21:E2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0A8C-3196-44C4-850F-5EB4F7568E9F}">
  <dimension ref="B2:N25"/>
  <sheetViews>
    <sheetView showGridLines="0" workbookViewId="0"/>
  </sheetViews>
  <sheetFormatPr defaultRowHeight="19.5" customHeight="1"/>
  <cols>
    <col min="1" max="1" width="9.140625" style="1"/>
    <col min="2" max="2" width="17.7109375" style="1" customWidth="1"/>
    <col min="3" max="5" width="18.7109375" style="1" customWidth="1"/>
    <col min="6" max="6" width="4.7109375" style="1" customWidth="1"/>
    <col min="7" max="7" width="17.7109375" style="1" customWidth="1"/>
    <col min="8" max="8" width="12.7109375" style="1" customWidth="1"/>
    <col min="9" max="9" width="4.7109375" style="1" customWidth="1"/>
    <col min="10" max="10" width="36.7109375" style="1" customWidth="1"/>
    <col min="11" max="16384" width="9.140625" style="1"/>
  </cols>
  <sheetData>
    <row r="2" spans="2:14" ht="19.5" customHeight="1">
      <c r="B2" s="46" t="s">
        <v>39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2:14" ht="19.5" customHeigh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2:14" ht="19.5" customHeight="1">
      <c r="B4" s="13"/>
      <c r="C4" s="13"/>
      <c r="D4" s="13"/>
      <c r="E4" s="13"/>
      <c r="F4" s="13"/>
      <c r="G4" s="13"/>
      <c r="H4" s="13"/>
      <c r="I4" s="13"/>
      <c r="J4" s="13"/>
    </row>
    <row r="5" spans="2:14" ht="19.5" customHeight="1">
      <c r="B5" s="47" t="s">
        <v>67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7" spans="2:14" ht="19.5" customHeight="1">
      <c r="B7" s="55" t="s">
        <v>64</v>
      </c>
      <c r="C7" s="56"/>
      <c r="D7" s="37">
        <v>12</v>
      </c>
      <c r="G7" s="53"/>
      <c r="H7" s="53"/>
      <c r="I7" s="53"/>
      <c r="J7" s="25"/>
      <c r="K7" s="2"/>
      <c r="L7" s="2"/>
      <c r="M7" s="2"/>
    </row>
    <row r="8" spans="2:14" ht="19.5" customHeight="1">
      <c r="B8" s="55" t="s">
        <v>63</v>
      </c>
      <c r="C8" s="56"/>
      <c r="D8" s="38">
        <v>10000</v>
      </c>
    </row>
    <row r="9" spans="2:14" ht="19.5" customHeight="1">
      <c r="B9" s="55" t="s">
        <v>65</v>
      </c>
      <c r="C9" s="56"/>
      <c r="D9" s="38">
        <v>1000</v>
      </c>
    </row>
    <row r="10" spans="2:14" ht="19.5" customHeight="1">
      <c r="B10" s="55" t="s">
        <v>66</v>
      </c>
      <c r="C10" s="56"/>
      <c r="D10" s="43">
        <v>0.01</v>
      </c>
    </row>
    <row r="12" spans="2:14" ht="19.5" customHeight="1">
      <c r="B12" s="30" t="s">
        <v>40</v>
      </c>
      <c r="C12" s="31" t="s">
        <v>2</v>
      </c>
      <c r="D12" s="31" t="s">
        <v>41</v>
      </c>
      <c r="E12" s="32" t="s">
        <v>62</v>
      </c>
    </row>
    <row r="13" spans="2:14" ht="19.5" customHeight="1">
      <c r="B13" s="5">
        <v>0</v>
      </c>
      <c r="C13" s="20">
        <f>D8</f>
        <v>10000</v>
      </c>
      <c r="D13" s="20">
        <f>D8</f>
        <v>10000</v>
      </c>
      <c r="E13" s="29">
        <f>D8</f>
        <v>10000</v>
      </c>
    </row>
    <row r="14" spans="2:14" ht="19.5" customHeight="1">
      <c r="B14" s="5">
        <v>1</v>
      </c>
      <c r="C14" s="20">
        <f>$C$13*(1+B14*$D$10)</f>
        <v>10100</v>
      </c>
      <c r="D14" s="20">
        <f>$D$13*(1+$D$10)^B14</f>
        <v>10100</v>
      </c>
      <c r="E14" s="29">
        <f>(E13*$D$10)+E13+$D$9</f>
        <v>11100</v>
      </c>
    </row>
    <row r="15" spans="2:14" ht="19.5" customHeight="1">
      <c r="B15" s="5">
        <v>2</v>
      </c>
      <c r="C15" s="20">
        <f t="shared" ref="C15:C25" si="0">$C$13*(1+B15*$D$10)</f>
        <v>10200</v>
      </c>
      <c r="D15" s="20">
        <f t="shared" ref="D15:D25" si="1">$D$13*(1+$D$10)^B15</f>
        <v>10201</v>
      </c>
      <c r="E15" s="29">
        <f t="shared" ref="E15:E25" si="2">(E14*$D$10)+E14+$D$9</f>
        <v>12211</v>
      </c>
    </row>
    <row r="16" spans="2:14" ht="19.5" customHeight="1">
      <c r="B16" s="5">
        <v>3</v>
      </c>
      <c r="C16" s="20">
        <f t="shared" si="0"/>
        <v>10300</v>
      </c>
      <c r="D16" s="20">
        <f t="shared" si="1"/>
        <v>10303.009999999998</v>
      </c>
      <c r="E16" s="29">
        <f t="shared" si="2"/>
        <v>13333.11</v>
      </c>
    </row>
    <row r="17" spans="2:5" ht="19.5" customHeight="1">
      <c r="B17" s="5">
        <v>4</v>
      </c>
      <c r="C17" s="20">
        <f t="shared" si="0"/>
        <v>10400</v>
      </c>
      <c r="D17" s="20">
        <f t="shared" si="1"/>
        <v>10406.0401</v>
      </c>
      <c r="E17" s="29">
        <f t="shared" si="2"/>
        <v>14466.4411</v>
      </c>
    </row>
    <row r="18" spans="2:5" ht="19.5" customHeight="1">
      <c r="B18" s="5">
        <v>5</v>
      </c>
      <c r="C18" s="20">
        <f t="shared" si="0"/>
        <v>10500</v>
      </c>
      <c r="D18" s="20">
        <f t="shared" si="1"/>
        <v>10510.100500999999</v>
      </c>
      <c r="E18" s="29">
        <f t="shared" si="2"/>
        <v>15611.105511</v>
      </c>
    </row>
    <row r="19" spans="2:5" ht="19.5" customHeight="1">
      <c r="B19" s="5">
        <v>6</v>
      </c>
      <c r="C19" s="20">
        <f t="shared" si="0"/>
        <v>10600</v>
      </c>
      <c r="D19" s="20">
        <f t="shared" si="1"/>
        <v>10615.201506010002</v>
      </c>
      <c r="E19" s="29">
        <f t="shared" si="2"/>
        <v>16767.216566110001</v>
      </c>
    </row>
    <row r="20" spans="2:5" ht="19.5" customHeight="1">
      <c r="B20" s="5">
        <v>7</v>
      </c>
      <c r="C20" s="20">
        <f t="shared" si="0"/>
        <v>10700</v>
      </c>
      <c r="D20" s="20">
        <f t="shared" si="1"/>
        <v>10721.353521070097</v>
      </c>
      <c r="E20" s="29">
        <f t="shared" si="2"/>
        <v>17934.888731771101</v>
      </c>
    </row>
    <row r="21" spans="2:5" ht="19.5" customHeight="1">
      <c r="B21" s="5">
        <v>8</v>
      </c>
      <c r="C21" s="20">
        <f t="shared" si="0"/>
        <v>10800</v>
      </c>
      <c r="D21" s="20">
        <f t="shared" si="1"/>
        <v>10828.567056280803</v>
      </c>
      <c r="E21" s="29">
        <f t="shared" si="2"/>
        <v>19114.237619088814</v>
      </c>
    </row>
    <row r="22" spans="2:5" ht="19.5" customHeight="1">
      <c r="B22" s="5">
        <v>9</v>
      </c>
      <c r="C22" s="20">
        <f t="shared" si="0"/>
        <v>10900</v>
      </c>
      <c r="D22" s="20">
        <f t="shared" si="1"/>
        <v>10936.852726843612</v>
      </c>
      <c r="E22" s="29">
        <f t="shared" si="2"/>
        <v>20305.379995279702</v>
      </c>
    </row>
    <row r="23" spans="2:5" ht="19.5" customHeight="1">
      <c r="B23" s="5">
        <v>10</v>
      </c>
      <c r="C23" s="20">
        <f t="shared" si="0"/>
        <v>11000</v>
      </c>
      <c r="D23" s="20">
        <f t="shared" si="1"/>
        <v>11046.221254112048</v>
      </c>
      <c r="E23" s="29">
        <f t="shared" si="2"/>
        <v>21508.4337952325</v>
      </c>
    </row>
    <row r="24" spans="2:5" ht="19.5" customHeight="1">
      <c r="B24" s="5">
        <v>11</v>
      </c>
      <c r="C24" s="20">
        <f t="shared" si="0"/>
        <v>11100.000000000002</v>
      </c>
      <c r="D24" s="20">
        <f t="shared" si="1"/>
        <v>11156.683466653165</v>
      </c>
      <c r="E24" s="29">
        <f t="shared" si="2"/>
        <v>22723.518133184825</v>
      </c>
    </row>
    <row r="25" spans="2:5" ht="19.5" customHeight="1">
      <c r="B25" s="5">
        <v>12</v>
      </c>
      <c r="C25" s="20">
        <f t="shared" si="0"/>
        <v>11200.000000000002</v>
      </c>
      <c r="D25" s="20">
        <f t="shared" si="1"/>
        <v>11268.250301319698</v>
      </c>
      <c r="E25" s="29">
        <f t="shared" si="2"/>
        <v>23950.753314516674</v>
      </c>
    </row>
  </sheetData>
  <mergeCells count="7">
    <mergeCell ref="B9:C9"/>
    <mergeCell ref="B10:C10"/>
    <mergeCell ref="B2:N3"/>
    <mergeCell ref="B5:N5"/>
    <mergeCell ref="G7:I7"/>
    <mergeCell ref="B7:C7"/>
    <mergeCell ref="B8:C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F952-3BF4-43AC-A9FE-978495E6F0BF}">
  <dimension ref="B2:N25"/>
  <sheetViews>
    <sheetView showGridLines="0" workbookViewId="0"/>
  </sheetViews>
  <sheetFormatPr defaultRowHeight="19.5" customHeight="1"/>
  <cols>
    <col min="1" max="1" width="9.140625" style="1"/>
    <col min="2" max="5" width="18.7109375" style="1" customWidth="1"/>
    <col min="6" max="6" width="4.7109375" style="1" customWidth="1"/>
    <col min="7" max="7" width="17.7109375" style="1" customWidth="1"/>
    <col min="8" max="8" width="12.7109375" style="1" customWidth="1"/>
    <col min="9" max="9" width="4.7109375" style="1" customWidth="1"/>
    <col min="10" max="10" width="36.7109375" style="1" customWidth="1"/>
    <col min="11" max="16384" width="9.140625" style="1"/>
  </cols>
  <sheetData>
    <row r="2" spans="2:14" ht="19.5" customHeight="1">
      <c r="B2" s="46" t="s">
        <v>68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2:14" ht="19.5" customHeigh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2:14" ht="19.5" customHeight="1">
      <c r="B4" s="13"/>
      <c r="C4" s="13"/>
      <c r="D4" s="13"/>
      <c r="E4" s="13"/>
      <c r="F4" s="13"/>
      <c r="G4" s="13"/>
      <c r="H4" s="13"/>
      <c r="I4" s="13"/>
      <c r="J4" s="13"/>
    </row>
    <row r="5" spans="2:14" ht="19.5" customHeight="1">
      <c r="B5" s="47" t="s">
        <v>72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7" spans="2:14" ht="19.5" customHeight="1">
      <c r="B7" s="55" t="s">
        <v>71</v>
      </c>
      <c r="C7" s="56"/>
      <c r="D7" s="39">
        <v>5</v>
      </c>
      <c r="G7" s="53"/>
      <c r="H7" s="53"/>
      <c r="I7" s="53"/>
      <c r="J7" s="25"/>
      <c r="K7" s="2"/>
      <c r="L7" s="2"/>
      <c r="M7" s="2"/>
    </row>
    <row r="8" spans="2:14" ht="19.5" customHeight="1">
      <c r="B8" s="55" t="s">
        <v>69</v>
      </c>
      <c r="C8" s="56"/>
      <c r="D8" s="37">
        <f>D7*12</f>
        <v>60</v>
      </c>
    </row>
    <row r="9" spans="2:14" ht="19.5" customHeight="1">
      <c r="B9" s="55" t="s">
        <v>63</v>
      </c>
      <c r="C9" s="56"/>
      <c r="D9" s="38">
        <v>15000</v>
      </c>
    </row>
    <row r="10" spans="2:14" ht="19.5" customHeight="1">
      <c r="B10" s="55" t="s">
        <v>65</v>
      </c>
      <c r="C10" s="56"/>
      <c r="D10" s="38">
        <v>500</v>
      </c>
    </row>
    <row r="11" spans="2:14" ht="19.5" customHeight="1">
      <c r="B11" s="55" t="s">
        <v>70</v>
      </c>
      <c r="C11" s="56"/>
      <c r="D11" s="43">
        <v>1.4999999999999999E-2</v>
      </c>
    </row>
    <row r="12" spans="2:14" ht="19.5" customHeight="1">
      <c r="B12" s="36"/>
    </row>
    <row r="14" spans="2:14" ht="19.5" customHeight="1">
      <c r="B14" s="30" t="s">
        <v>73</v>
      </c>
      <c r="C14" s="31" t="s">
        <v>74</v>
      </c>
      <c r="D14" s="32" t="s">
        <v>62</v>
      </c>
      <c r="E14" s="23"/>
    </row>
    <row r="15" spans="2:14" ht="19.5" customHeight="1">
      <c r="B15" s="40">
        <f>(D9*D11*D8)+D9</f>
        <v>28500</v>
      </c>
      <c r="C15" s="41">
        <f>FV(D11,D8,,-D9)</f>
        <v>36648.296635345832</v>
      </c>
      <c r="D15" s="42">
        <f>FV(D11,D8,-D10,-D9)</f>
        <v>84755.622491669899</v>
      </c>
      <c r="E15" s="23"/>
    </row>
    <row r="16" spans="2:14" ht="19.5" customHeight="1">
      <c r="B16" s="57" t="s">
        <v>75</v>
      </c>
      <c r="C16" s="58"/>
      <c r="D16" s="23"/>
      <c r="E16" s="23"/>
    </row>
    <row r="17" spans="2:5" ht="19.5" customHeight="1">
      <c r="B17" s="2"/>
      <c r="C17" s="23"/>
      <c r="D17" s="23"/>
      <c r="E17" s="23"/>
    </row>
    <row r="18" spans="2:5" ht="19.5" customHeight="1">
      <c r="E18" s="23"/>
    </row>
    <row r="19" spans="2:5" ht="19.5" customHeight="1">
      <c r="B19" s="59" t="s">
        <v>76</v>
      </c>
      <c r="C19" s="60"/>
      <c r="D19" s="29">
        <f>D9</f>
        <v>15000</v>
      </c>
      <c r="E19" s="23"/>
    </row>
    <row r="20" spans="2:5" ht="19.5" customHeight="1">
      <c r="B20" s="59" t="s">
        <v>77</v>
      </c>
      <c r="C20" s="60"/>
      <c r="D20" s="29">
        <f>D8*D10</f>
        <v>30000</v>
      </c>
      <c r="E20" s="23"/>
    </row>
    <row r="21" spans="2:5" ht="19.5" customHeight="1">
      <c r="B21" s="59" t="s">
        <v>78</v>
      </c>
      <c r="C21" s="60"/>
      <c r="D21" s="29">
        <f>D19+D20</f>
        <v>45000</v>
      </c>
      <c r="E21" s="23"/>
    </row>
    <row r="22" spans="2:5" ht="19.5" customHeight="1">
      <c r="B22" s="2"/>
      <c r="C22" s="23"/>
      <c r="D22" s="23"/>
      <c r="E22" s="23"/>
    </row>
    <row r="23" spans="2:5" ht="19.5" customHeight="1">
      <c r="B23" s="2"/>
      <c r="C23" s="23"/>
      <c r="D23" s="23"/>
      <c r="E23" s="23"/>
    </row>
    <row r="24" spans="2:5" ht="19.5" customHeight="1">
      <c r="B24" s="2"/>
      <c r="C24" s="23"/>
      <c r="D24" s="23"/>
      <c r="E24" s="23"/>
    </row>
    <row r="25" spans="2:5" ht="19.5" customHeight="1">
      <c r="B25" s="2"/>
      <c r="C25" s="23"/>
      <c r="D25" s="23"/>
      <c r="E25" s="23"/>
    </row>
  </sheetData>
  <mergeCells count="12">
    <mergeCell ref="B16:C16"/>
    <mergeCell ref="B21:C21"/>
    <mergeCell ref="B20:C20"/>
    <mergeCell ref="B19:C19"/>
    <mergeCell ref="B11:C11"/>
    <mergeCell ref="B2:N3"/>
    <mergeCell ref="B5:N5"/>
    <mergeCell ref="B8:C8"/>
    <mergeCell ref="G7:I7"/>
    <mergeCell ref="B9:C9"/>
    <mergeCell ref="B10:C10"/>
    <mergeCell ref="B7:C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Juros Simples</vt:lpstr>
      <vt:lpstr>Juros Compostos</vt:lpstr>
      <vt:lpstr>Comparativo</vt:lpstr>
      <vt:lpstr>Gráfico Linha a Linha</vt:lpstr>
      <vt:lpstr>Gráfico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2024-02-05T15:36:31Z</dcterms:created>
  <dcterms:modified xsi:type="dcterms:W3CDTF">2024-02-05T15:36:45Z</dcterms:modified>
</cp:coreProperties>
</file>